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650"/>
  </bookViews>
  <sheets>
    <sheet name="Отопление" sheetId="11" r:id="rId1"/>
    <sheet name="СПРАВКА" sheetId="13" r:id="rId2"/>
    <sheet name="ТКО" sheetId="3" r:id="rId3"/>
  </sheets>
  <definedNames>
    <definedName name="_xlnm._FilterDatabase" localSheetId="0" hidden="1">Отопление!$C$1:$C$11</definedName>
    <definedName name="_xlnm.Print_Area" localSheetId="0">Отопление!$A$1:$H$9</definedName>
  </definedNames>
  <calcPr calcId="125725"/>
</workbook>
</file>

<file path=xl/calcChain.xml><?xml version="1.0" encoding="utf-8"?>
<calcChain xmlns="http://schemas.openxmlformats.org/spreadsheetml/2006/main">
  <c r="AM6" i="13"/>
  <c r="AM7"/>
  <c r="F5" i="11" l="1"/>
  <c r="H6" i="3" l="1"/>
  <c r="H5"/>
  <c r="E6" l="1"/>
  <c r="E5"/>
  <c r="F8" i="11" l="1"/>
  <c r="AG8" i="13" l="1"/>
  <c r="I6" i="3" l="1"/>
  <c r="I5"/>
  <c r="I7" l="1"/>
  <c r="H7"/>
  <c r="AM8" i="13" l="1"/>
  <c r="AS8" l="1"/>
  <c r="BP8" l="1"/>
  <c r="BQ8" s="1"/>
  <c r="BR8" s="1"/>
  <c r="BP6"/>
  <c r="BQ6" s="1"/>
  <c r="BR6" s="1"/>
  <c r="F9" i="11"/>
</calcChain>
</file>

<file path=xl/sharedStrings.xml><?xml version="1.0" encoding="utf-8"?>
<sst xmlns="http://schemas.openxmlformats.org/spreadsheetml/2006/main" count="54" uniqueCount="50">
  <si>
    <t>Поверка</t>
  </si>
  <si>
    <t>Расход тепловой энергии (расчетный период) в МКД (формула 3 Приложение №2  ПП РФ 354 от 06.05.11 г.), перевод из  Гкал/кв.м на Рубли/кв.м.</t>
  </si>
  <si>
    <t>Расход тепловой энергии (расчетный период) на кв. м в МКД(формула 3 Приложение №2 Постановления Правительства РФ 354 от 06.05.11 г.), Гкал/кв.м.</t>
  </si>
  <si>
    <t>Площадь помещений МКД, находящихся в собственности, кв. м</t>
  </si>
  <si>
    <t>ОПУ               месяц расчет    Гкал</t>
  </si>
  <si>
    <t>ОПУ               месяц учет    Гкал</t>
  </si>
  <si>
    <t>№                    ОПУ</t>
  </si>
  <si>
    <t>кВт/ч</t>
  </si>
  <si>
    <t>Электроснабжение</t>
  </si>
  <si>
    <t>04</t>
  </si>
  <si>
    <t>куб.м.</t>
  </si>
  <si>
    <t>Водоотведение</t>
  </si>
  <si>
    <t>03</t>
  </si>
  <si>
    <t>Центральное ГВС</t>
  </si>
  <si>
    <t>Гкал</t>
  </si>
  <si>
    <t>Центральное отопление</t>
  </si>
  <si>
    <t>02</t>
  </si>
  <si>
    <t>по нормативу</t>
  </si>
  <si>
    <t>по ИПУ</t>
  </si>
  <si>
    <t>прибора учета</t>
  </si>
  <si>
    <t>на общедомовые нужды</t>
  </si>
  <si>
    <t>в помещениях дома</t>
  </si>
  <si>
    <t>общедомового</t>
  </si>
  <si>
    <t>измерен.</t>
  </si>
  <si>
    <t>постав.</t>
  </si>
  <si>
    <t>Суммарный объем коммунальных услуг</t>
  </si>
  <si>
    <t>Текущие показания</t>
  </si>
  <si>
    <t>Ед.</t>
  </si>
  <si>
    <t>Вид коммунальной услуги</t>
  </si>
  <si>
    <t>Код</t>
  </si>
  <si>
    <t>Смешанные ТКО</t>
  </si>
  <si>
    <t>показатель расчетной единицы</t>
  </si>
  <si>
    <t>Расчетная площадь</t>
  </si>
  <si>
    <t>Тариф руб/куб.м</t>
  </si>
  <si>
    <t>Объем, куб.м.</t>
  </si>
  <si>
    <t>Сумма, рубли</t>
  </si>
  <si>
    <t>стоимость на 1 кв. м</t>
  </si>
  <si>
    <t>Сетка (вывоз пластика)</t>
  </si>
  <si>
    <t>Рассчет платы вывоза ТКО</t>
  </si>
  <si>
    <t>Центральное ХВС</t>
  </si>
  <si>
    <t>Расход ТЭ-ПД,      Гкал</t>
  </si>
  <si>
    <t>за ОКТЯБРЬ 2022 года</t>
  </si>
  <si>
    <t>потребления тепловой энергии центрального отопления</t>
  </si>
  <si>
    <t>ПД            Гкал</t>
  </si>
  <si>
    <t>Расход ТЭ               (расчет месяц),              Гкал</t>
  </si>
  <si>
    <t>Qt ош            Гкал</t>
  </si>
  <si>
    <t>Не менять!!!</t>
  </si>
  <si>
    <r>
      <t xml:space="preserve">            СПРАВКА потребления коммунальных услуг в МКД </t>
    </r>
    <r>
      <rPr>
        <sz val="14"/>
        <color indexed="8"/>
        <rFont val="Calibri"/>
        <family val="2"/>
        <charset val="204"/>
      </rPr>
      <t>ул.Чернышевского</t>
    </r>
    <r>
      <rPr>
        <b/>
        <sz val="14"/>
        <color indexed="8"/>
        <rFont val="Calibri"/>
        <family val="2"/>
        <charset val="204"/>
      </rPr>
      <t>, д.3</t>
    </r>
    <r>
      <rPr>
        <sz val="14"/>
        <color indexed="8"/>
        <rFont val="Calibri"/>
        <family val="2"/>
        <charset val="204"/>
      </rPr>
      <t>, Июль</t>
    </r>
    <r>
      <rPr>
        <b/>
        <sz val="14"/>
        <color indexed="8"/>
        <rFont val="Calibri"/>
        <family val="2"/>
        <charset val="204"/>
      </rPr>
      <t xml:space="preserve"> </t>
    </r>
    <r>
      <rPr>
        <sz val="14"/>
        <color indexed="8"/>
        <rFont val="Calibri"/>
        <family val="2"/>
        <charset val="204"/>
      </rPr>
      <t>2024г.</t>
    </r>
  </si>
  <si>
    <t>ОТЧЕТ ПО ВЫВОЗУ ТКО ЗА июль 2024</t>
  </si>
  <si>
    <t>ОТЧЕТ за июль 2024 год</t>
  </si>
</sst>
</file>

<file path=xl/styles.xml><?xml version="1.0" encoding="utf-8"?>
<styleSheet xmlns="http://schemas.openxmlformats.org/spreadsheetml/2006/main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6" formatCode="#,##0.00_ ;\-#,##0.00\ "/>
    <numFmt numFmtId="167" formatCode="_(* #,##0.00_);_(* \(#,##0.00\);_(* &quot;-&quot;??_);_(@_)"/>
    <numFmt numFmtId="170" formatCode="0.0"/>
    <numFmt numFmtId="175" formatCode="0.0000"/>
    <numFmt numFmtId="176" formatCode="0.000"/>
    <numFmt numFmtId="177" formatCode="#,##0.000000_ ;\-#,##0.000000\ "/>
    <numFmt numFmtId="179" formatCode="0.000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indexed="10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0" fillId="0" borderId="0" xfId="0" applyFont="1"/>
    <xf numFmtId="1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1" fillId="0" borderId="0" xfId="1" applyFont="1"/>
    <xf numFmtId="175" fontId="0" fillId="0" borderId="0" xfId="0" applyNumberFormat="1" applyAlignment="1">
      <alignment horizontal="center" vertical="center"/>
    </xf>
    <xf numFmtId="175" fontId="0" fillId="0" borderId="0" xfId="0" applyNumberFormat="1" applyFill="1" applyAlignment="1">
      <alignment horizontal="center" vertical="center"/>
    </xf>
    <xf numFmtId="2" fontId="4" fillId="0" borderId="0" xfId="0" applyNumberFormat="1" applyFont="1" applyAlignment="1">
      <alignment horizontal="right"/>
    </xf>
    <xf numFmtId="2" fontId="8" fillId="0" borderId="0" xfId="1" applyNumberFormat="1" applyFont="1" applyBorder="1" applyAlignment="1">
      <alignment horizontal="right"/>
    </xf>
    <xf numFmtId="0" fontId="14" fillId="0" borderId="0" xfId="0" applyNumberFormat="1" applyFont="1" applyBorder="1" applyAlignment="1"/>
    <xf numFmtId="164" fontId="10" fillId="0" borderId="0" xfId="1" applyFont="1" applyBorder="1" applyAlignment="1">
      <alignment horizontal="center"/>
    </xf>
    <xf numFmtId="164" fontId="10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/>
    </xf>
    <xf numFmtId="14" fontId="15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4" xfId="0" applyBorder="1" applyAlignment="1"/>
    <xf numFmtId="0" fontId="0" fillId="0" borderId="0" xfId="0" applyBorder="1" applyAlignment="1"/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75" fontId="19" fillId="0" borderId="0" xfId="0" applyNumberFormat="1" applyFont="1"/>
    <xf numFmtId="0" fontId="21" fillId="0" borderId="1" xfId="0" applyFont="1" applyBorder="1"/>
    <xf numFmtId="0" fontId="21" fillId="0" borderId="1" xfId="0" applyFont="1" applyFill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4" fontId="22" fillId="0" borderId="1" xfId="3" applyNumberFormat="1" applyFont="1" applyBorder="1" applyAlignment="1">
      <alignment horizontal="center" vertical="center"/>
    </xf>
    <xf numFmtId="164" fontId="24" fillId="0" borderId="1" xfId="3" applyNumberFormat="1" applyFont="1" applyBorder="1" applyAlignment="1">
      <alignment vertical="center"/>
    </xf>
    <xf numFmtId="2" fontId="2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76" fontId="22" fillId="3" borderId="1" xfId="0" applyNumberFormat="1" applyFont="1" applyFill="1" applyBorder="1" applyAlignment="1">
      <alignment horizontal="center" vertical="center"/>
    </xf>
    <xf numFmtId="175" fontId="0" fillId="0" borderId="0" xfId="0" applyNumberFormat="1"/>
    <xf numFmtId="2" fontId="8" fillId="4" borderId="1" xfId="1" applyNumberFormat="1" applyFont="1" applyFill="1" applyBorder="1" applyAlignment="1">
      <alignment horizontal="center"/>
    </xf>
    <xf numFmtId="177" fontId="4" fillId="3" borderId="0" xfId="1" applyNumberFormat="1" applyFont="1" applyFill="1" applyAlignment="1">
      <alignment horizontal="right"/>
    </xf>
    <xf numFmtId="1" fontId="7" fillId="4" borderId="1" xfId="2" applyNumberFormat="1" applyFont="1" applyFill="1" applyBorder="1" applyAlignment="1">
      <alignment horizontal="center" vertical="center" wrapText="1"/>
    </xf>
    <xf numFmtId="1" fontId="7" fillId="5" borderId="1" xfId="2" applyNumberFormat="1" applyFont="1" applyFill="1" applyBorder="1" applyAlignment="1">
      <alignment horizontal="center" vertical="center" wrapText="1"/>
    </xf>
    <xf numFmtId="2" fontId="8" fillId="5" borderId="1" xfId="1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right"/>
    </xf>
    <xf numFmtId="0" fontId="22" fillId="0" borderId="1" xfId="0" applyFont="1" applyBorder="1" applyAlignment="1">
      <alignment horizontal="center"/>
    </xf>
    <xf numFmtId="175" fontId="2" fillId="2" borderId="0" xfId="0" applyNumberFormat="1" applyFont="1" applyFill="1" applyAlignment="1">
      <alignment horizontal="center" vertical="center"/>
    </xf>
    <xf numFmtId="0" fontId="0" fillId="3" borderId="0" xfId="0" applyFill="1"/>
    <xf numFmtId="179" fontId="0" fillId="0" borderId="0" xfId="0" applyNumberFormat="1"/>
    <xf numFmtId="175" fontId="24" fillId="0" borderId="1" xfId="0" applyNumberFormat="1" applyFont="1" applyBorder="1" applyAlignment="1">
      <alignment horizontal="center"/>
    </xf>
    <xf numFmtId="2" fontId="0" fillId="0" borderId="0" xfId="0" applyNumberFormat="1"/>
    <xf numFmtId="175" fontId="2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NumberFormat="1" applyFont="1" applyAlignment="1">
      <alignment horizontal="center" wrapText="1"/>
    </xf>
    <xf numFmtId="2" fontId="4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175" fontId="2" fillId="0" borderId="0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Alignment="1">
      <alignment horizontal="right"/>
    </xf>
    <xf numFmtId="0" fontId="13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164" fontId="18" fillId="0" borderId="8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3" fillId="0" borderId="0" xfId="0" applyNumberFormat="1" applyFont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170" fontId="0" fillId="2" borderId="1" xfId="0" applyNumberFormat="1" applyFill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70" fontId="0" fillId="0" borderId="1" xfId="0" applyNumberForma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70" fontId="2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3" xfId="0" applyFont="1" applyBorder="1" applyAlignment="1">
      <alignment horizontal="center"/>
    </xf>
  </cellXfs>
  <cellStyles count="5">
    <cellStyle name="Обычный" xfId="0" builtinId="0"/>
    <cellStyle name="Обычный 2" xfId="4"/>
    <cellStyle name="Финансовый" xfId="3" builtinId="3"/>
    <cellStyle name="Финансовый 2" xfId="2"/>
    <cellStyle name="Финансов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zoomScale="110" zoomScaleNormal="110" workbookViewId="0">
      <selection activeCell="G16" sqref="G16"/>
    </sheetView>
  </sheetViews>
  <sheetFormatPr defaultRowHeight="15"/>
  <cols>
    <col min="1" max="1" width="10.85546875" customWidth="1"/>
    <col min="2" max="2" width="19.28515625" style="4" customWidth="1"/>
    <col min="3" max="3" width="13.5703125" customWidth="1"/>
    <col min="4" max="5" width="14.28515625" customWidth="1"/>
    <col min="6" max="6" width="16.28515625" customWidth="1"/>
    <col min="7" max="7" width="16.85546875" customWidth="1"/>
    <col min="8" max="8" width="10.28515625" customWidth="1"/>
  </cols>
  <sheetData>
    <row r="1" spans="1:9" ht="18">
      <c r="A1" s="59" t="s">
        <v>49</v>
      </c>
      <c r="B1" s="59"/>
      <c r="C1" s="59"/>
      <c r="D1" s="59"/>
      <c r="E1" s="59"/>
      <c r="F1" s="59"/>
      <c r="G1" s="59"/>
      <c r="H1" s="5"/>
    </row>
    <row r="2" spans="1:9" ht="26.25" customHeight="1">
      <c r="A2" s="59" t="s">
        <v>42</v>
      </c>
      <c r="B2" s="59"/>
      <c r="C2" s="59"/>
      <c r="D2" s="59"/>
      <c r="E2" s="59"/>
      <c r="F2" s="59"/>
      <c r="G2" s="59"/>
      <c r="H2" s="5"/>
    </row>
    <row r="3" spans="1:9" ht="18.75" hidden="1" customHeight="1">
      <c r="A3" s="60" t="s">
        <v>41</v>
      </c>
      <c r="B3" s="60"/>
      <c r="C3" s="60"/>
      <c r="D3" s="60"/>
      <c r="E3" s="60"/>
      <c r="F3" s="60"/>
      <c r="G3" s="61"/>
      <c r="H3" s="5"/>
    </row>
    <row r="4" spans="1:9" ht="53.25" customHeight="1">
      <c r="A4" s="3" t="s">
        <v>6</v>
      </c>
      <c r="B4" s="16" t="s">
        <v>0</v>
      </c>
      <c r="C4" s="2" t="s">
        <v>5</v>
      </c>
      <c r="D4" s="2" t="s">
        <v>4</v>
      </c>
      <c r="E4" s="2" t="s">
        <v>45</v>
      </c>
      <c r="F4" s="42" t="s">
        <v>44</v>
      </c>
      <c r="G4" s="41" t="s">
        <v>40</v>
      </c>
      <c r="H4" s="51" t="s">
        <v>43</v>
      </c>
      <c r="I4" s="1"/>
    </row>
    <row r="5" spans="1:9" ht="23.25" customHeight="1">
      <c r="A5" s="15">
        <v>30883</v>
      </c>
      <c r="B5" s="14">
        <v>45472</v>
      </c>
      <c r="C5" s="13">
        <v>20139.27</v>
      </c>
      <c r="D5" s="13">
        <v>20139.27</v>
      </c>
      <c r="E5" s="13"/>
      <c r="F5" s="43">
        <f>D5-C5+E5</f>
        <v>0</v>
      </c>
      <c r="G5" s="39">
        <v>-1.35</v>
      </c>
      <c r="H5" s="54">
        <v>1.35</v>
      </c>
    </row>
    <row r="6" spans="1:9" ht="15.75">
      <c r="A6" s="12"/>
      <c r="B6" s="11"/>
      <c r="C6" s="10"/>
      <c r="D6" s="10"/>
      <c r="E6" s="10"/>
      <c r="F6" s="10"/>
      <c r="G6" s="10"/>
      <c r="H6" s="5"/>
    </row>
    <row r="7" spans="1:9" ht="18.75" customHeight="1">
      <c r="A7" s="9" t="s">
        <v>3</v>
      </c>
      <c r="B7" s="9"/>
      <c r="C7" s="9"/>
      <c r="D7" s="9"/>
      <c r="E7" s="9"/>
      <c r="F7" s="8">
        <v>30486.400000000001</v>
      </c>
      <c r="G7" s="8"/>
      <c r="H7" s="5"/>
    </row>
    <row r="8" spans="1:9" ht="46.5" customHeight="1">
      <c r="A8" s="62" t="s">
        <v>2</v>
      </c>
      <c r="B8" s="62"/>
      <c r="C8" s="62"/>
      <c r="D8" s="62"/>
      <c r="E8" s="53"/>
      <c r="F8" s="40">
        <f>F5/F7</f>
        <v>0</v>
      </c>
      <c r="G8" s="57" t="s">
        <v>46</v>
      </c>
      <c r="H8" s="46"/>
    </row>
    <row r="9" spans="1:9" ht="41.25" customHeight="1">
      <c r="A9" s="58" t="s">
        <v>1</v>
      </c>
      <c r="B9" s="58"/>
      <c r="C9" s="58"/>
      <c r="D9" s="58"/>
      <c r="E9" s="52"/>
      <c r="F9" s="7">
        <f>ROUND((F8*2944.5),2)</f>
        <v>0</v>
      </c>
      <c r="G9" s="44"/>
      <c r="H9" s="6"/>
    </row>
    <row r="11" spans="1:9" ht="15.75">
      <c r="C11" s="55"/>
      <c r="D11" s="56"/>
      <c r="H11" s="38"/>
    </row>
    <row r="12" spans="1:9">
      <c r="C12" s="50"/>
    </row>
  </sheetData>
  <autoFilter ref="C1:C11"/>
  <mergeCells count="5">
    <mergeCell ref="A9:D9"/>
    <mergeCell ref="A1:G1"/>
    <mergeCell ref="A2:G2"/>
    <mergeCell ref="A3:G3"/>
    <mergeCell ref="A8:D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6"/>
  <sheetViews>
    <sheetView zoomScale="110" zoomScaleNormal="110" workbookViewId="0">
      <selection activeCell="AG33" sqref="AG33"/>
    </sheetView>
  </sheetViews>
  <sheetFormatPr defaultRowHeight="15"/>
  <cols>
    <col min="1" max="1" width="8.28515625" customWidth="1"/>
    <col min="2" max="2" width="0.5703125" hidden="1" customWidth="1"/>
    <col min="3" max="3" width="9.140625" hidden="1" customWidth="1"/>
    <col min="7" max="7" width="0.42578125" customWidth="1"/>
    <col min="8" max="11" width="9.140625" hidden="1" customWidth="1"/>
    <col min="12" max="12" width="5.85546875" hidden="1" customWidth="1"/>
    <col min="13" max="20" width="9.140625" hidden="1" customWidth="1"/>
    <col min="22" max="22" width="2" customWidth="1"/>
    <col min="23" max="24" width="9.140625" hidden="1" customWidth="1"/>
    <col min="26" max="26" width="8.85546875" customWidth="1"/>
    <col min="27" max="27" width="5.28515625" hidden="1" customWidth="1"/>
    <col min="28" max="28" width="1" hidden="1" customWidth="1"/>
    <col min="29" max="32" width="9.140625" hidden="1" customWidth="1"/>
    <col min="34" max="34" width="6.140625" customWidth="1"/>
    <col min="35" max="35" width="2" hidden="1" customWidth="1"/>
    <col min="36" max="36" width="9.140625" hidden="1" customWidth="1"/>
    <col min="37" max="37" width="3" hidden="1" customWidth="1"/>
    <col min="38" max="38" width="9.140625" hidden="1" customWidth="1"/>
    <col min="40" max="40" width="8.85546875" customWidth="1"/>
    <col min="41" max="41" width="4.140625" hidden="1" customWidth="1"/>
    <col min="42" max="42" width="9.140625" hidden="1" customWidth="1"/>
    <col min="43" max="43" width="1" hidden="1" customWidth="1"/>
    <col min="44" max="44" width="9.140625" hidden="1" customWidth="1"/>
    <col min="47" max="47" width="8" customWidth="1"/>
    <col min="48" max="48" width="1.28515625" hidden="1" customWidth="1"/>
    <col min="49" max="49" width="9.140625" hidden="1" customWidth="1"/>
    <col min="50" max="50" width="1.7109375" hidden="1" customWidth="1"/>
    <col min="51" max="51" width="9.140625" hidden="1" customWidth="1"/>
    <col min="52" max="52" width="3.42578125" hidden="1" customWidth="1"/>
    <col min="53" max="53" width="9.140625" hidden="1" customWidth="1"/>
    <col min="54" max="54" width="5.7109375" hidden="1" customWidth="1"/>
    <col min="55" max="57" width="9.140625" hidden="1" customWidth="1"/>
    <col min="58" max="58" width="2.28515625" hidden="1" customWidth="1"/>
    <col min="59" max="60" width="9.140625" hidden="1" customWidth="1"/>
    <col min="61" max="61" width="12.42578125" customWidth="1"/>
    <col min="68" max="68" width="9.5703125" bestFit="1" customWidth="1"/>
  </cols>
  <sheetData>
    <row r="1" spans="1:70" ht="18.75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</row>
    <row r="2" spans="1:70">
      <c r="A2" s="66" t="s">
        <v>29</v>
      </c>
      <c r="B2" s="66"/>
      <c r="C2" s="66"/>
      <c r="D2" s="67" t="s">
        <v>28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 t="s">
        <v>27</v>
      </c>
      <c r="V2" s="67"/>
      <c r="W2" s="67"/>
      <c r="X2" s="67"/>
      <c r="Y2" s="67" t="s">
        <v>26</v>
      </c>
      <c r="Z2" s="67"/>
      <c r="AA2" s="67"/>
      <c r="AB2" s="67"/>
      <c r="AC2" s="67"/>
      <c r="AD2" s="67"/>
      <c r="AE2" s="67"/>
      <c r="AF2" s="67"/>
      <c r="AG2" s="64" t="s">
        <v>25</v>
      </c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</row>
    <row r="3" spans="1:70">
      <c r="A3" s="69" t="s">
        <v>24</v>
      </c>
      <c r="B3" s="69"/>
      <c r="C3" s="69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0"/>
      <c r="U3" s="70" t="s">
        <v>23</v>
      </c>
      <c r="V3" s="70"/>
      <c r="W3" s="70"/>
      <c r="X3" s="70"/>
      <c r="Y3" s="70" t="s">
        <v>22</v>
      </c>
      <c r="Z3" s="70"/>
      <c r="AA3" s="70"/>
      <c r="AB3" s="70"/>
      <c r="AC3" s="70"/>
      <c r="AD3" s="70"/>
      <c r="AE3" s="70"/>
      <c r="AF3" s="70"/>
      <c r="AG3" s="71" t="s">
        <v>21</v>
      </c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72" t="s">
        <v>20</v>
      </c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67"/>
    </row>
    <row r="4" spans="1:70">
      <c r="A4" s="19"/>
      <c r="B4" s="18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7"/>
      <c r="U4" s="18"/>
      <c r="V4" s="18"/>
      <c r="W4" s="18"/>
      <c r="X4" s="17"/>
      <c r="Y4" s="63" t="s">
        <v>19</v>
      </c>
      <c r="Z4" s="63"/>
      <c r="AA4" s="63"/>
      <c r="AB4" s="63"/>
      <c r="AC4" s="63"/>
      <c r="AD4" s="63"/>
      <c r="AE4" s="63"/>
      <c r="AF4" s="63"/>
      <c r="AG4" s="64" t="s">
        <v>18</v>
      </c>
      <c r="AH4" s="64"/>
      <c r="AI4" s="64"/>
      <c r="AJ4" s="64"/>
      <c r="AK4" s="64"/>
      <c r="AL4" s="64"/>
      <c r="AM4" s="64" t="s">
        <v>17</v>
      </c>
      <c r="AN4" s="64"/>
      <c r="AO4" s="64"/>
      <c r="AP4" s="64"/>
      <c r="AQ4" s="64"/>
      <c r="AR4" s="64"/>
      <c r="AS4" s="19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7"/>
    </row>
    <row r="5" spans="1:70" ht="15.75">
      <c r="A5" s="75" t="s">
        <v>16</v>
      </c>
      <c r="B5" s="75"/>
      <c r="C5" s="75"/>
      <c r="D5" s="78" t="s">
        <v>15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4" t="s">
        <v>14</v>
      </c>
      <c r="V5" s="74"/>
      <c r="W5" s="74"/>
      <c r="X5" s="74"/>
      <c r="Y5" s="79">
        <v>20139.27</v>
      </c>
      <c r="Z5" s="79"/>
      <c r="AA5" s="79"/>
      <c r="AB5" s="79"/>
      <c r="AC5" s="79"/>
      <c r="AD5" s="79"/>
      <c r="AE5" s="79"/>
      <c r="AF5" s="79"/>
      <c r="AG5" s="80">
        <v>0</v>
      </c>
      <c r="AH5" s="80"/>
      <c r="AI5" s="80"/>
      <c r="AJ5" s="80"/>
      <c r="AK5" s="80"/>
      <c r="AL5" s="80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</row>
    <row r="6" spans="1:70" ht="15.75">
      <c r="A6" s="75" t="s">
        <v>12</v>
      </c>
      <c r="B6" s="75"/>
      <c r="C6" s="75"/>
      <c r="D6" s="76" t="s">
        <v>13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4" t="s">
        <v>10</v>
      </c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7">
        <v>145.80000000000001</v>
      </c>
      <c r="AH6" s="77"/>
      <c r="AI6" s="77"/>
      <c r="AJ6" s="77"/>
      <c r="AK6" s="77"/>
      <c r="AL6" s="77"/>
      <c r="AM6" s="77">
        <f>86*3.23</f>
        <v>277.77999999999997</v>
      </c>
      <c r="AN6" s="77"/>
      <c r="AO6" s="77"/>
      <c r="AP6" s="77"/>
      <c r="AQ6" s="77"/>
      <c r="AR6" s="77"/>
      <c r="AS6" s="77">
        <v>34.4</v>
      </c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P6" t="e">
        <f>AS6/#REF!</f>
        <v>#REF!</v>
      </c>
      <c r="BQ6" s="47" t="e">
        <f>BP6*182.69</f>
        <v>#REF!</v>
      </c>
      <c r="BR6" t="e">
        <f>BQ6*#REF!</f>
        <v>#REF!</v>
      </c>
    </row>
    <row r="7" spans="1:70" ht="15.75" customHeight="1">
      <c r="A7" s="75" t="s">
        <v>12</v>
      </c>
      <c r="B7" s="75"/>
      <c r="C7" s="75"/>
      <c r="D7" s="76" t="s">
        <v>39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4" t="s">
        <v>10</v>
      </c>
      <c r="V7" s="74"/>
      <c r="W7" s="74"/>
      <c r="X7" s="74"/>
      <c r="Y7" s="82">
        <v>80977</v>
      </c>
      <c r="Z7" s="79"/>
      <c r="AA7" s="79"/>
      <c r="AB7" s="79"/>
      <c r="AC7" s="79"/>
      <c r="AD7" s="79"/>
      <c r="AE7" s="79"/>
      <c r="AF7" s="79"/>
      <c r="AG7" s="77">
        <v>2758</v>
      </c>
      <c r="AH7" s="77"/>
      <c r="AI7" s="77"/>
      <c r="AJ7" s="77"/>
      <c r="AK7" s="77"/>
      <c r="AL7" s="77"/>
      <c r="AM7" s="77">
        <f>86*4.33</f>
        <v>372.38</v>
      </c>
      <c r="AN7" s="77"/>
      <c r="AO7" s="77"/>
      <c r="AP7" s="77"/>
      <c r="AQ7" s="77"/>
      <c r="AR7" s="77"/>
      <c r="AS7" s="77">
        <v>34.4</v>
      </c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</row>
    <row r="8" spans="1:70" ht="15.75">
      <c r="A8" s="75" t="s">
        <v>12</v>
      </c>
      <c r="B8" s="75"/>
      <c r="C8" s="75"/>
      <c r="D8" s="78" t="s">
        <v>11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4" t="s">
        <v>10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7">
        <f>AG7+AG6</f>
        <v>2903.8</v>
      </c>
      <c r="AH8" s="77"/>
      <c r="AI8" s="77"/>
      <c r="AJ8" s="77"/>
      <c r="AK8" s="77"/>
      <c r="AL8" s="77"/>
      <c r="AM8" s="77">
        <f>AM7+AM6</f>
        <v>650.16</v>
      </c>
      <c r="AN8" s="77"/>
      <c r="AO8" s="77"/>
      <c r="AP8" s="77"/>
      <c r="AQ8" s="77"/>
      <c r="AR8" s="77"/>
      <c r="AS8" s="81">
        <f>AS6+AS7</f>
        <v>68.8</v>
      </c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P8" s="48" t="e">
        <f>AS8/#REF!</f>
        <v>#REF!</v>
      </c>
      <c r="BQ8" t="e">
        <f>BP8*37.6</f>
        <v>#REF!</v>
      </c>
      <c r="BR8" t="e">
        <f>BQ8*#REF!</f>
        <v>#REF!</v>
      </c>
    </row>
    <row r="9" spans="1:70" ht="15.75">
      <c r="A9" s="75" t="s">
        <v>9</v>
      </c>
      <c r="B9" s="75"/>
      <c r="C9" s="75"/>
      <c r="D9" s="78" t="s">
        <v>8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4" t="s">
        <v>7</v>
      </c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83">
        <v>15980</v>
      </c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</row>
    <row r="22" ht="4.5" customHeight="1"/>
    <row r="26" ht="14.25" customHeight="1"/>
  </sheetData>
  <mergeCells count="49">
    <mergeCell ref="AS9:BI9"/>
    <mergeCell ref="A9:C9"/>
    <mergeCell ref="D9:T9"/>
    <mergeCell ref="U9:X9"/>
    <mergeCell ref="Y9:AF9"/>
    <mergeCell ref="AG9:AL9"/>
    <mergeCell ref="AM9:AR9"/>
    <mergeCell ref="AS7:BI7"/>
    <mergeCell ref="A8:C8"/>
    <mergeCell ref="D8:T8"/>
    <mergeCell ref="U8:X8"/>
    <mergeCell ref="Y8:AF8"/>
    <mergeCell ref="AG8:AL8"/>
    <mergeCell ref="AM8:AR8"/>
    <mergeCell ref="AS8:BI8"/>
    <mergeCell ref="A7:C7"/>
    <mergeCell ref="D7:T7"/>
    <mergeCell ref="U7:X7"/>
    <mergeCell ref="Y7:AF7"/>
    <mergeCell ref="AG7:AL7"/>
    <mergeCell ref="AM7:AR7"/>
    <mergeCell ref="AS5:BI5"/>
    <mergeCell ref="A6:C6"/>
    <mergeCell ref="D6:T6"/>
    <mergeCell ref="U6:X6"/>
    <mergeCell ref="Y6:AF6"/>
    <mergeCell ref="AG6:AL6"/>
    <mergeCell ref="AM6:AR6"/>
    <mergeCell ref="AS6:BI6"/>
    <mergeCell ref="A5:C5"/>
    <mergeCell ref="D5:T5"/>
    <mergeCell ref="U5:X5"/>
    <mergeCell ref="Y5:AF5"/>
    <mergeCell ref="AG5:AL5"/>
    <mergeCell ref="AM5:AR5"/>
    <mergeCell ref="Y4:AF4"/>
    <mergeCell ref="AG4:AL4"/>
    <mergeCell ref="AM4:AR4"/>
    <mergeCell ref="A1:BI1"/>
    <mergeCell ref="A2:C2"/>
    <mergeCell ref="D2:T2"/>
    <mergeCell ref="U2:X2"/>
    <mergeCell ref="Y2:AF2"/>
    <mergeCell ref="AG2:BI2"/>
    <mergeCell ref="A3:C3"/>
    <mergeCell ref="U3:X3"/>
    <mergeCell ref="Y3:AF3"/>
    <mergeCell ref="AG3:AR3"/>
    <mergeCell ref="AS3:BI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"/>
    </sheetView>
  </sheetViews>
  <sheetFormatPr defaultRowHeight="15"/>
  <cols>
    <col min="1" max="1" width="18" customWidth="1"/>
    <col min="2" max="2" width="14.42578125" customWidth="1"/>
    <col min="3" max="3" width="12" customWidth="1"/>
    <col min="4" max="4" width="11.85546875" customWidth="1"/>
    <col min="5" max="5" width="20.140625" bestFit="1" customWidth="1"/>
    <col min="6" max="6" width="17.28515625" customWidth="1"/>
    <col min="7" max="7" width="17" customWidth="1"/>
    <col min="8" max="8" width="22.140625" customWidth="1"/>
    <col min="9" max="9" width="20.28515625" customWidth="1"/>
  </cols>
  <sheetData>
    <row r="1" spans="1:9" ht="18.75">
      <c r="A1" s="22"/>
      <c r="B1" s="85"/>
      <c r="C1" s="85"/>
      <c r="D1" s="85"/>
      <c r="E1" s="85"/>
      <c r="F1" s="85"/>
      <c r="G1" s="23"/>
      <c r="H1" s="24"/>
      <c r="I1" s="24"/>
    </row>
    <row r="2" spans="1:9" ht="18.75">
      <c r="A2" s="22"/>
      <c r="B2" s="86" t="s">
        <v>48</v>
      </c>
      <c r="C2" s="86"/>
      <c r="D2" s="86"/>
      <c r="E2" s="86"/>
      <c r="F2" s="86"/>
      <c r="G2" s="86"/>
      <c r="H2" s="86"/>
      <c r="I2" s="86"/>
    </row>
    <row r="3" spans="1:9" ht="18.75">
      <c r="A3" s="22"/>
      <c r="B3" s="22"/>
      <c r="C3" s="22"/>
      <c r="D3" s="22"/>
      <c r="E3" s="22"/>
      <c r="F3" s="22"/>
      <c r="G3" s="22"/>
      <c r="H3" s="22"/>
      <c r="I3" s="22"/>
    </row>
    <row r="4" spans="1:9">
      <c r="A4" s="87" t="s">
        <v>31</v>
      </c>
      <c r="B4" s="87"/>
      <c r="C4" s="87"/>
      <c r="D4" s="87"/>
      <c r="E4" s="26" t="s">
        <v>32</v>
      </c>
      <c r="F4" s="26" t="s">
        <v>33</v>
      </c>
      <c r="G4" s="26" t="s">
        <v>34</v>
      </c>
      <c r="H4" s="34" t="s">
        <v>35</v>
      </c>
      <c r="I4" s="27" t="s">
        <v>36</v>
      </c>
    </row>
    <row r="5" spans="1:9" ht="15.75">
      <c r="A5" s="88" t="s">
        <v>30</v>
      </c>
      <c r="B5" s="88"/>
      <c r="C5" s="88"/>
      <c r="D5" s="88"/>
      <c r="E5" s="28">
        <f>28239.4+2247</f>
        <v>30486.400000000001</v>
      </c>
      <c r="F5" s="29">
        <v>1056.5</v>
      </c>
      <c r="G5" s="35">
        <v>133.83000000000001</v>
      </c>
      <c r="H5" s="31">
        <f>F5*G5</f>
        <v>141391.39500000002</v>
      </c>
      <c r="I5" s="33">
        <f>H5/E5</f>
        <v>4.6378514681956551</v>
      </c>
    </row>
    <row r="6" spans="1:9" ht="18.75" customHeight="1">
      <c r="A6" s="89" t="s">
        <v>37</v>
      </c>
      <c r="B6" s="90"/>
      <c r="C6" s="90"/>
      <c r="D6" s="91"/>
      <c r="E6" s="45">
        <f>28239.4+2247</f>
        <v>30486.400000000001</v>
      </c>
      <c r="F6" s="29">
        <v>1056.5</v>
      </c>
      <c r="G6" s="37">
        <v>9.125</v>
      </c>
      <c r="H6" s="31">
        <f>F6*G6</f>
        <v>9640.5625</v>
      </c>
      <c r="I6" s="33">
        <f>H6/E6</f>
        <v>0.31622502164899757</v>
      </c>
    </row>
    <row r="7" spans="1:9" ht="20.25">
      <c r="A7" s="84" t="s">
        <v>38</v>
      </c>
      <c r="B7" s="84"/>
      <c r="C7" s="84"/>
      <c r="D7" s="84"/>
      <c r="E7" s="30"/>
      <c r="F7" s="36"/>
      <c r="G7" s="36"/>
      <c r="H7" s="32">
        <f>SUM(H5:H6)</f>
        <v>151031.95750000002</v>
      </c>
      <c r="I7" s="49">
        <f>SUM(I5:I6)</f>
        <v>4.9540764898446525</v>
      </c>
    </row>
    <row r="8" spans="1:9" ht="18.75">
      <c r="A8" s="22"/>
      <c r="B8" s="22"/>
      <c r="C8" s="22"/>
      <c r="D8" s="22"/>
      <c r="E8" s="22"/>
      <c r="F8" s="22"/>
      <c r="G8" s="22"/>
      <c r="H8" s="22"/>
      <c r="I8" s="22"/>
    </row>
    <row r="9" spans="1:9" ht="18.75">
      <c r="A9" s="22"/>
      <c r="B9" s="23"/>
      <c r="C9" s="22"/>
      <c r="D9" s="25"/>
      <c r="E9" s="22"/>
      <c r="F9" s="22"/>
      <c r="G9" s="22"/>
      <c r="H9" s="22"/>
      <c r="I9" s="22"/>
    </row>
  </sheetData>
  <mergeCells count="6">
    <mergeCell ref="A7:D7"/>
    <mergeCell ref="B1:F1"/>
    <mergeCell ref="B2:I2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Отопление</vt:lpstr>
      <vt:lpstr>СПРАВКА</vt:lpstr>
      <vt:lpstr>ТКО</vt:lpstr>
      <vt:lpstr>Отопление!Область_печати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2024-08-26T11:57:28Z</dcterms:modified>
</cp:coreProperties>
</file>